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49584288-4B5F-4AA8-A3BD-223264B06664}" xr6:coauthVersionLast="47" xr6:coauthVersionMax="47" xr10:uidLastSave="{00000000-0000-0000-0000-000000000000}"/>
  <bookViews>
    <workbookView xWindow="-120" yWindow="-120" windowWidth="20730" windowHeight="11040" xr2:uid="{3FFC8B71-A06B-4363-904D-49635897BD79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Port_G1!$C$6:$H$73</definedName>
    <definedName name="IN" localSheetId="0">#REF!</definedName>
    <definedName name="IN">#REF!</definedName>
    <definedName name="_xlnm.Print_Area" localSheetId="0">Port_G1!$B$2:$H$104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1" l="1"/>
  <c r="G121" i="1"/>
  <c r="H120" i="1"/>
  <c r="G120" i="1"/>
  <c r="H119" i="1"/>
  <c r="G119" i="1"/>
  <c r="H118" i="1"/>
  <c r="G118" i="1"/>
  <c r="H117" i="1"/>
  <c r="G117" i="1"/>
  <c r="H116" i="1"/>
  <c r="H115" i="1"/>
  <c r="G115" i="1"/>
  <c r="H114" i="1"/>
  <c r="H122" i="1" s="1"/>
  <c r="G114" i="1"/>
  <c r="F111" i="1"/>
  <c r="F110" i="1"/>
  <c r="F109" i="1"/>
  <c r="F108" i="1"/>
  <c r="F107" i="1"/>
  <c r="F106" i="1"/>
  <c r="G106" i="1" s="1"/>
  <c r="F105" i="1"/>
  <c r="G105" i="1" s="1"/>
  <c r="F101" i="1"/>
  <c r="G101" i="1" s="1"/>
  <c r="F100" i="1"/>
  <c r="F84" i="1"/>
  <c r="F74" i="1"/>
  <c r="F86" i="1" s="1"/>
  <c r="G108" i="1" l="1"/>
  <c r="G71" i="1"/>
  <c r="G63" i="1"/>
  <c r="G55" i="1"/>
  <c r="G47" i="1"/>
  <c r="G39" i="1"/>
  <c r="G31" i="1"/>
  <c r="G23" i="1"/>
  <c r="G15" i="1"/>
  <c r="G7" i="1"/>
  <c r="G34" i="1"/>
  <c r="G70" i="1"/>
  <c r="G62" i="1"/>
  <c r="G54" i="1"/>
  <c r="G46" i="1"/>
  <c r="G38" i="1"/>
  <c r="G30" i="1"/>
  <c r="G22" i="1"/>
  <c r="G14" i="1"/>
  <c r="G111" i="1"/>
  <c r="G107" i="1"/>
  <c r="G69" i="1"/>
  <c r="G61" i="1"/>
  <c r="G53" i="1"/>
  <c r="G45" i="1"/>
  <c r="G37" i="1"/>
  <c r="G29" i="1"/>
  <c r="G21" i="1"/>
  <c r="G13" i="1"/>
  <c r="G35" i="1"/>
  <c r="G41" i="1"/>
  <c r="G25" i="1"/>
  <c r="G9" i="1"/>
  <c r="G72" i="1"/>
  <c r="G64" i="1"/>
  <c r="G56" i="1"/>
  <c r="G40" i="1"/>
  <c r="G24" i="1"/>
  <c r="G8" i="1"/>
  <c r="G11" i="1"/>
  <c r="G116" i="1"/>
  <c r="G122" i="1" s="1"/>
  <c r="G82" i="1"/>
  <c r="G68" i="1"/>
  <c r="G60" i="1"/>
  <c r="G52" i="1"/>
  <c r="G44" i="1"/>
  <c r="G36" i="1"/>
  <c r="G28" i="1"/>
  <c r="G20" i="1"/>
  <c r="G12" i="1"/>
  <c r="G78" i="1"/>
  <c r="G67" i="1"/>
  <c r="G59" i="1"/>
  <c r="G51" i="1"/>
  <c r="G43" i="1"/>
  <c r="G27" i="1"/>
  <c r="G19" i="1"/>
  <c r="G66" i="1"/>
  <c r="G58" i="1"/>
  <c r="G50" i="1"/>
  <c r="G42" i="1"/>
  <c r="G26" i="1"/>
  <c r="G18" i="1"/>
  <c r="G10" i="1"/>
  <c r="G65" i="1"/>
  <c r="G57" i="1"/>
  <c r="G49" i="1"/>
  <c r="G33" i="1"/>
  <c r="G17" i="1"/>
  <c r="G48" i="1"/>
  <c r="G32" i="1"/>
  <c r="G16" i="1"/>
  <c r="G109" i="1"/>
  <c r="G84" i="1"/>
  <c r="G110" i="1"/>
  <c r="G100" i="1"/>
  <c r="F102" i="1"/>
  <c r="G102" i="1" s="1"/>
  <c r="G74" i="1"/>
  <c r="G103" i="1" l="1"/>
  <c r="F103" i="1"/>
</calcChain>
</file>

<file path=xl/sharedStrings.xml><?xml version="1.0" encoding="utf-8"?>
<sst xmlns="http://schemas.openxmlformats.org/spreadsheetml/2006/main" count="275" uniqueCount="194">
  <si>
    <t>NAME OF PENSION FUND</t>
  </si>
  <si>
    <t>ADITYA BIRLA SUN LIFE PENSION FUND MANAGEMENT LIMITED</t>
  </si>
  <si>
    <t>G-TIER I</t>
  </si>
  <si>
    <t>SCHEME NAME</t>
  </si>
  <si>
    <t>Scheme G TIER 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</si>
  <si>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</si>
  <si>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</si>
  <si>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</si>
  <si>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</si>
  <si>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</si>
  <si>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</si>
  <si>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</si>
  <si>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</si>
  <si>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</si>
  <si>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</si>
  <si>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</si>
  <si>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</si>
  <si>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</si>
  <si>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</si>
  <si>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IN000443C035</t>
  </si>
  <si>
    <t>Gsec Strip 22-04-2043</t>
  </si>
  <si>
    <t>IN000444C033</t>
  </si>
  <si>
    <t>Gsec Strip 22-04-2044</t>
  </si>
  <si>
    <t>IN000929C058</t>
  </si>
  <si>
    <t>Gsec Strip 12-09-2029</t>
  </si>
  <si>
    <t>IN000930C056</t>
  </si>
  <si>
    <t>Strip Gsec 12-09-2030</t>
  </si>
  <si>
    <t>IN001043C032</t>
  </si>
  <si>
    <t>Gsec Strip 22-10-2043</t>
  </si>
  <si>
    <t>IN001044C030</t>
  </si>
  <si>
    <t>Gsec Strip 22-10-2044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</si>
  <si>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</si>
  <si>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</si>
  <si>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</si>
  <si>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</si>
  <si>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</si>
  <si>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</si>
  <si>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</si>
  <si>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</si>
  <si>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</si>
  <si>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</si>
  <si>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</si>
  <si>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</si>
  <si>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</si>
  <si>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</si>
  <si>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</si>
  <si>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</si>
  <si>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</si>
  <si>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</si>
  <si>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</si>
  <si>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</si>
  <si>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</si>
  <si>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</si>
  <si>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</si>
  <si>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</si>
  <si>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IN0020170042</t>
  </si>
  <si>
    <t>6.68% GOI 17-Sept-2031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</si>
  <si>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</si>
  <si>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</si>
  <si>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</si>
  <si>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</si>
  <si>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</si>
  <si>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</si>
  <si>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</si>
  <si>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</si>
  <si>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</si>
  <si>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</si>
  <si>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</si>
  <si>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</si>
  <si>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</si>
  <si>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</si>
  <si>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</si>
  <si>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</si>
  <si>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</si>
  <si>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</si>
  <si>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</si>
  <si>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</si>
  <si>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</si>
  <si>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</si>
  <si>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</si>
  <si>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</si>
  <si>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</si>
  <si>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</si>
  <si>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</si>
  <si>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</si>
  <si>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</si>
  <si>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</si>
  <si>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</si>
  <si>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</si>
  <si>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</si>
  <si>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</si>
  <si>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</si>
  <si>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</si>
  <si>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</si>
  <si>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</si>
  <si>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</si>
  <si>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</si>
  <si>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</si>
  <si>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</si>
  <si>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</si>
  <si>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</si>
  <si>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</si>
  <si>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</si>
  <si>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</si>
  <si>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</si>
  <si>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</si>
  <si>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</si>
  <si>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</si>
  <si>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</si>
  <si>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</si>
  <si>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</si>
  <si>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</si>
  <si>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</si>
  <si>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IN0020240142</t>
  </si>
  <si>
    <t>7.09 GS 25.11.2074</t>
  </si>
  <si>
    <t>IN1520220220</t>
  </si>
  <si>
    <t>7.60 GJ SDL 08.02.2035</t>
  </si>
  <si>
    <t>SDL</t>
  </si>
  <si>
    <t>IN1520220279</t>
  </si>
  <si>
    <t>7.71 GJ SDL 08.03.2034</t>
  </si>
  <si>
    <t>02A</t>
  </si>
  <si>
    <t>IN1520240145</t>
  </si>
  <si>
    <t>7.22 GJ SDL 15.01.2035</t>
  </si>
  <si>
    <t>IN1520240277</t>
  </si>
  <si>
    <t>7.21 GJ SDL 05.03.2035</t>
  </si>
  <si>
    <t>IN2020180021</t>
  </si>
  <si>
    <t>8.32% Kerala SDL 25-April-2030</t>
  </si>
  <si>
    <t>IN2220200264</t>
  </si>
  <si>
    <t>6.63% MAHARASHTRA SDL 14-OCT-2030</t>
  </si>
  <si>
    <t>NCA</t>
  </si>
  <si>
    <t>IN2220210206</t>
  </si>
  <si>
    <t>7.10 MH SDL 04.08.2036</t>
  </si>
  <si>
    <t>IN2220230162</t>
  </si>
  <si>
    <t>7.70 MH SDL 15.11.2034</t>
  </si>
  <si>
    <t>IN2220230220</t>
  </si>
  <si>
    <t>7.49 MH SDL 07.02.2036</t>
  </si>
  <si>
    <t>IN2220230246</t>
  </si>
  <si>
    <t>7.47 MH SDL 21.02.2036</t>
  </si>
  <si>
    <t>IN2220240104</t>
  </si>
  <si>
    <t>7.22 MH SDL 07.08.2034</t>
  </si>
  <si>
    <t>IN2220240187</t>
  </si>
  <si>
    <t>7.20 MH SDL 28.08.2034</t>
  </si>
  <si>
    <t>IN3320230359</t>
  </si>
  <si>
    <t>7.48 UP SDL 22.03.2044</t>
  </si>
  <si>
    <t>IN3720200069</t>
  </si>
  <si>
    <t>7.28 JH SDL 10.03.2036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</si>
  <si>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</si>
  <si>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</si>
  <si>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</si>
  <si>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</si>
  <si>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</si>
  <si>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</si>
  <si>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</si>
  <si>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</si>
  <si>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>Infrastructure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</si>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</sst>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8" fillId="0" borderId="7" xfId="0" applyFont="1" applyBorder="1"/>
    <xf numFmtId="0" fontId="5" fillId="0" borderId="0" xfId="2" applyFont="1"/>
    <xf numFmtId="0" fontId="5" fillId="0" borderId="5" xfId="2" applyFont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8" fillId="0" borderId="8" xfId="0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5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164" fontId="8" fillId="0" borderId="5" xfId="3" applyFont="1" applyFill="1" applyBorder="1"/>
    <xf numFmtId="9" fontId="5" fillId="0" borderId="5" xfId="1" applyFont="1" applyFill="1" applyBorder="1"/>
    <xf numFmtId="164" fontId="8" fillId="0" borderId="0" xfId="3" applyFont="1" applyFill="1" applyBorder="1"/>
    <xf numFmtId="9" fontId="5" fillId="0" borderId="0" xfId="1" applyFont="1" applyFill="1" applyBorder="1"/>
    <xf numFmtId="0" fontId="8" fillId="0" borderId="0" xfId="2" applyFont="1"/>
    <xf numFmtId="10" fontId="5" fillId="0" borderId="0" xfId="1" applyNumberFormat="1" applyFont="1" applyFill="1" applyBorder="1"/>
  </cellXfs>
  <cellStyles count="6">
    <cellStyle name="Comma 2 3" xfId="3" xr:uid="{12874ED4-ED95-405D-9B94-A7E108A9D1D0}"/>
    <cellStyle name="Comma 3" xfId="4" xr:uid="{E5B0A62A-ECC0-4192-BD8A-96D495F487FA}"/>
    <cellStyle name="Normal" xfId="0" builtinId="0"/>
    <cellStyle name="Normal 2 3" xfId="2" xr:uid="{6F6AE8B5-F482-42D4-95F7-2F05B191864A}"/>
    <cellStyle name="Percent" xfId="1" builtinId="5"/>
    <cellStyle name="Percent 2 2" xfId="5" xr:uid="{E3037861-E922-46BB-BB23-5CD723D65375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8D1344-03DA-45A0-8000-7F8D3F6CBD13}" name="Table134567685789" displayName="Table134567685789" ref="B6:H73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0B5B7896-DA59-40B7-A630-D9966445B2F2}" name="ISIN No." dataDxfId="6"/>
    <tableColumn id="2" xr3:uid="{A0CB5E77-3354-40F5-BD02-28B09F8A547E}" name="Name of the Instrument" dataDxfId="5"/>
    <tableColumn id="3" xr3:uid="{78F81927-3382-47D9-9A2F-DD0D2EDFCFF3}" name="Industry " dataDxfId="4"/>
    <tableColumn id="4" xr3:uid="{B9D756DE-2C7C-4492-98ED-80AC427FCFDC}" name="Quantity" dataDxfId="3"/>
    <tableColumn id="5" xr3:uid="{13AFC5C4-6B30-4FE6-9DDF-9CEF014D1E54}" name="Market Value" dataDxfId="2"/>
    <tableColumn id="6" xr3:uid="{C3097800-70C6-4A2A-BC2D-137D89A1CDEB}" name="% of Portfolio" dataDxfId="1" dataCellStyle="Percent">
      <calculatedColumnFormula>+F7/$F$86</calculatedColumnFormula>
    </tableColumn>
    <tableColumn id="7" xr3:uid="{A83FBEC1-9C71-40A8-9ACE-3A328FE43452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29E4-F870-439A-97C7-7CAFDEB9D5B2}">
  <sheetPr>
    <tabColor rgb="FF7030A0"/>
  </sheetPr>
  <dimension ref="A2:H123"/>
  <sheetViews>
    <sheetView showGridLines="0" tabSelected="1" zoomScaleNormal="100" zoomScaleSheetLayoutView="89" workbookViewId="0">
      <selection activeCell="D3" sqref="D3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2500000</v>
      </c>
      <c r="F7" s="16">
        <v>183245500</v>
      </c>
      <c r="G7" s="17">
        <f t="shared" ref="G7:G67" si="0">+F7/$F$86</f>
        <v>1.1729824777915768E-2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500000</v>
      </c>
      <c r="F8" s="16">
        <v>36519750</v>
      </c>
      <c r="G8" s="17">
        <f t="shared" si="0"/>
        <v>2.3376850642077944E-3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2500000</v>
      </c>
      <c r="F9" s="16">
        <v>73588250</v>
      </c>
      <c r="G9" s="17">
        <f t="shared" si="0"/>
        <v>4.7104964553752208E-3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2500000</v>
      </c>
      <c r="F10" s="16">
        <v>68112250</v>
      </c>
      <c r="G10" s="17">
        <f t="shared" si="0"/>
        <v>4.35996931837122E-3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2250000</v>
      </c>
      <c r="F11" s="16">
        <v>169649550</v>
      </c>
      <c r="G11" s="17">
        <f t="shared" si="0"/>
        <v>1.0859527219780349E-2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26000</v>
      </c>
      <c r="F12" s="16">
        <v>1837646.2</v>
      </c>
      <c r="G12" s="17">
        <f t="shared" si="0"/>
        <v>1.1763054443248405E-4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2500000</v>
      </c>
      <c r="F13" s="16">
        <v>70804250</v>
      </c>
      <c r="G13" s="17">
        <f t="shared" si="0"/>
        <v>4.532288356503939E-3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2500000</v>
      </c>
      <c r="F14" s="16">
        <v>65677250</v>
      </c>
      <c r="G14" s="17">
        <f t="shared" si="0"/>
        <v>4.2041012433886148E-3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1500000</v>
      </c>
      <c r="F15" s="16">
        <v>79779900</v>
      </c>
      <c r="G15" s="17">
        <f t="shared" si="0"/>
        <v>5.1068334436569643E-3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2100000</v>
      </c>
      <c r="F16" s="16">
        <v>58694370</v>
      </c>
      <c r="G16" s="17">
        <f t="shared" si="0"/>
        <v>3.7571164124093415E-3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600000</v>
      </c>
      <c r="F17" s="16">
        <v>63669000</v>
      </c>
      <c r="G17" s="17">
        <f t="shared" si="0"/>
        <v>4.0755500887340703E-3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520500</v>
      </c>
      <c r="F18" s="16">
        <v>56750843.700000003</v>
      </c>
      <c r="G18" s="17">
        <f t="shared" si="0"/>
        <v>3.6327083208039764E-3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332800</v>
      </c>
      <c r="F19" s="16">
        <v>36616353.280000001</v>
      </c>
      <c r="G19" s="17">
        <f t="shared" si="0"/>
        <v>2.3438687879411028E-3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200000</v>
      </c>
      <c r="F20" s="16">
        <v>23060580</v>
      </c>
      <c r="G20" s="17">
        <f t="shared" si="0"/>
        <v>1.4761430031139035E-3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500000</v>
      </c>
      <c r="F21" s="16">
        <v>57150050</v>
      </c>
      <c r="G21" s="17">
        <f t="shared" si="0"/>
        <v>3.6582621267595935E-3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60600</v>
      </c>
      <c r="F22" s="16">
        <v>6540764.04</v>
      </c>
      <c r="G22" s="17">
        <f t="shared" si="0"/>
        <v>4.1868431204527504E-4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163000</v>
      </c>
      <c r="F23" s="16">
        <v>17928663.399999999</v>
      </c>
      <c r="G23" s="17">
        <f t="shared" si="0"/>
        <v>1.147641170911327E-3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50000</v>
      </c>
      <c r="F24" s="16">
        <v>5237915</v>
      </c>
      <c r="G24" s="17">
        <f t="shared" si="0"/>
        <v>3.3528695193942921E-4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500000</v>
      </c>
      <c r="F25" s="16">
        <v>48350200</v>
      </c>
      <c r="G25" s="17">
        <f t="shared" si="0"/>
        <v>3.094970266539604E-3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6">
        <v>620000</v>
      </c>
      <c r="F26" s="16">
        <v>62748650</v>
      </c>
      <c r="G26" s="17">
        <f t="shared" si="0"/>
        <v>4.0166370773130275E-3</v>
      </c>
      <c r="H26" s="18"/>
    </row>
    <row r="27" spans="1:8" x14ac:dyDescent="0.25">
      <c r="A27" s="13"/>
      <c r="B27" s="14" t="s">
        <v>55</v>
      </c>
      <c r="C27" s="15" t="s">
        <v>56</v>
      </c>
      <c r="D27" s="15" t="s">
        <v>16</v>
      </c>
      <c r="E27" s="16">
        <v>36700</v>
      </c>
      <c r="F27" s="16">
        <v>3699367.34</v>
      </c>
      <c r="G27" s="17">
        <f t="shared" si="0"/>
        <v>2.3680216260341642E-4</v>
      </c>
      <c r="H27" s="18"/>
    </row>
    <row r="28" spans="1:8" x14ac:dyDescent="0.25">
      <c r="A28" s="13"/>
      <c r="B28" s="14" t="s">
        <v>57</v>
      </c>
      <c r="C28" s="15" t="s">
        <v>58</v>
      </c>
      <c r="D28" s="15" t="s">
        <v>16</v>
      </c>
      <c r="E28" s="16">
        <v>28300</v>
      </c>
      <c r="F28" s="16">
        <v>3073388.49</v>
      </c>
      <c r="G28" s="17">
        <f t="shared" si="0"/>
        <v>1.9673229881313938E-4</v>
      </c>
      <c r="H28" s="18"/>
    </row>
    <row r="29" spans="1:8" x14ac:dyDescent="0.25">
      <c r="A29" s="13"/>
      <c r="B29" s="14" t="s">
        <v>59</v>
      </c>
      <c r="C29" s="15" t="s">
        <v>60</v>
      </c>
      <c r="D29" s="15" t="s">
        <v>16</v>
      </c>
      <c r="E29" s="16">
        <v>230000</v>
      </c>
      <c r="F29" s="16">
        <v>25251516</v>
      </c>
      <c r="G29" s="17">
        <f t="shared" si="0"/>
        <v>1.6163881680954593E-3</v>
      </c>
      <c r="H29" s="18"/>
    </row>
    <row r="30" spans="1:8" x14ac:dyDescent="0.25">
      <c r="A30" s="13"/>
      <c r="B30" s="14" t="s">
        <v>61</v>
      </c>
      <c r="C30" s="15" t="s">
        <v>62</v>
      </c>
      <c r="D30" s="15" t="s">
        <v>16</v>
      </c>
      <c r="E30" s="16">
        <v>170000</v>
      </c>
      <c r="F30" s="16">
        <v>18531751</v>
      </c>
      <c r="G30" s="17">
        <f t="shared" si="0"/>
        <v>1.1862457307708256E-3</v>
      </c>
      <c r="H30" s="18"/>
    </row>
    <row r="31" spans="1:8" x14ac:dyDescent="0.25">
      <c r="A31" s="13"/>
      <c r="B31" s="14" t="s">
        <v>63</v>
      </c>
      <c r="C31" s="15" t="s">
        <v>64</v>
      </c>
      <c r="D31" s="15" t="s">
        <v>16</v>
      </c>
      <c r="E31" s="16">
        <v>1000000</v>
      </c>
      <c r="F31" s="16">
        <v>108615400</v>
      </c>
      <c r="G31" s="17">
        <f t="shared" si="0"/>
        <v>6.9526379102528161E-3</v>
      </c>
      <c r="H31" s="18"/>
    </row>
    <row r="32" spans="1:8" x14ac:dyDescent="0.25">
      <c r="A32" s="13"/>
      <c r="B32" s="14" t="s">
        <v>65</v>
      </c>
      <c r="C32" s="15" t="s">
        <v>66</v>
      </c>
      <c r="D32" s="15" t="s">
        <v>16</v>
      </c>
      <c r="E32" s="16">
        <v>500000</v>
      </c>
      <c r="F32" s="16">
        <v>51568100</v>
      </c>
      <c r="G32" s="17">
        <f t="shared" si="0"/>
        <v>3.3009529681767799E-3</v>
      </c>
      <c r="H32" s="18"/>
    </row>
    <row r="33" spans="1:8" x14ac:dyDescent="0.25">
      <c r="A33" s="13"/>
      <c r="B33" s="14" t="s">
        <v>67</v>
      </c>
      <c r="C33" s="15" t="s">
        <v>68</v>
      </c>
      <c r="D33" s="15" t="s">
        <v>16</v>
      </c>
      <c r="E33" s="16">
        <v>170000</v>
      </c>
      <c r="F33" s="16">
        <v>16446684</v>
      </c>
      <c r="G33" s="17">
        <f t="shared" si="0"/>
        <v>1.0527774024341708E-3</v>
      </c>
      <c r="H33" s="18"/>
    </row>
    <row r="34" spans="1:8" x14ac:dyDescent="0.25">
      <c r="A34" s="13"/>
      <c r="B34" s="14" t="s">
        <v>69</v>
      </c>
      <c r="C34" s="15" t="s">
        <v>70</v>
      </c>
      <c r="D34" s="15" t="s">
        <v>16</v>
      </c>
      <c r="E34" s="16">
        <v>500000</v>
      </c>
      <c r="F34" s="16">
        <v>49000250</v>
      </c>
      <c r="G34" s="17">
        <f t="shared" si="0"/>
        <v>3.1365809614646318E-3</v>
      </c>
      <c r="H34" s="18"/>
    </row>
    <row r="35" spans="1:8" x14ac:dyDescent="0.25">
      <c r="A35" s="13"/>
      <c r="B35" s="14" t="s">
        <v>71</v>
      </c>
      <c r="C35" s="15" t="s">
        <v>72</v>
      </c>
      <c r="D35" s="15" t="s">
        <v>16</v>
      </c>
      <c r="E35" s="16">
        <v>425400</v>
      </c>
      <c r="F35" s="16">
        <v>41307063.18</v>
      </c>
      <c r="G35" s="17">
        <f t="shared" si="0"/>
        <v>2.6441283043332365E-3</v>
      </c>
      <c r="H35" s="18"/>
    </row>
    <row r="36" spans="1:8" x14ac:dyDescent="0.25">
      <c r="A36" s="13"/>
      <c r="B36" s="14" t="s">
        <v>73</v>
      </c>
      <c r="C36" s="15" t="s">
        <v>74</v>
      </c>
      <c r="D36" s="15" t="s">
        <v>16</v>
      </c>
      <c r="E36" s="16">
        <v>500000</v>
      </c>
      <c r="F36" s="16">
        <v>48753500</v>
      </c>
      <c r="G36" s="17">
        <f t="shared" si="0"/>
        <v>3.1207861164946286E-3</v>
      </c>
      <c r="H36" s="18"/>
    </row>
    <row r="37" spans="1:8" x14ac:dyDescent="0.25">
      <c r="A37" s="13"/>
      <c r="B37" s="14" t="s">
        <v>75</v>
      </c>
      <c r="C37" s="15" t="s">
        <v>76</v>
      </c>
      <c r="D37" s="15" t="s">
        <v>16</v>
      </c>
      <c r="E37" s="16">
        <v>420000</v>
      </c>
      <c r="F37" s="16">
        <v>42296772</v>
      </c>
      <c r="G37" s="17">
        <f t="shared" si="0"/>
        <v>2.7074810799253128E-3</v>
      </c>
      <c r="H37" s="18"/>
    </row>
    <row r="38" spans="1:8" x14ac:dyDescent="0.25">
      <c r="A38" s="13"/>
      <c r="B38" s="14" t="s">
        <v>77</v>
      </c>
      <c r="C38" s="15" t="s">
        <v>78</v>
      </c>
      <c r="D38" s="15" t="s">
        <v>16</v>
      </c>
      <c r="E38" s="16">
        <v>596400</v>
      </c>
      <c r="F38" s="16">
        <v>59783136</v>
      </c>
      <c r="G38" s="17">
        <f t="shared" si="0"/>
        <v>3.8268099896276208E-3</v>
      </c>
      <c r="H38" s="18"/>
    </row>
    <row r="39" spans="1:8" x14ac:dyDescent="0.25">
      <c r="A39" s="13"/>
      <c r="B39" s="14" t="s">
        <v>79</v>
      </c>
      <c r="C39" s="15" t="s">
        <v>80</v>
      </c>
      <c r="D39" s="15" t="s">
        <v>16</v>
      </c>
      <c r="E39" s="16">
        <v>1500000</v>
      </c>
      <c r="F39" s="16">
        <v>149996250</v>
      </c>
      <c r="G39" s="17">
        <f t="shared" si="0"/>
        <v>9.601489421810893E-3</v>
      </c>
      <c r="H39" s="18"/>
    </row>
    <row r="40" spans="1:8" x14ac:dyDescent="0.25">
      <c r="A40" s="13"/>
      <c r="B40" s="14" t="s">
        <v>81</v>
      </c>
      <c r="C40" s="15" t="s">
        <v>82</v>
      </c>
      <c r="D40" s="15" t="s">
        <v>16</v>
      </c>
      <c r="E40" s="16">
        <v>350000</v>
      </c>
      <c r="F40" s="16">
        <v>35784140</v>
      </c>
      <c r="G40" s="17">
        <f t="shared" si="0"/>
        <v>2.2905975427959038E-3</v>
      </c>
      <c r="H40" s="18"/>
    </row>
    <row r="41" spans="1:8" x14ac:dyDescent="0.25">
      <c r="A41" s="13"/>
      <c r="B41" s="14" t="s">
        <v>83</v>
      </c>
      <c r="C41" s="15" t="s">
        <v>84</v>
      </c>
      <c r="D41" s="15" t="s">
        <v>16</v>
      </c>
      <c r="E41" s="16">
        <v>1000000</v>
      </c>
      <c r="F41" s="16">
        <v>105893600</v>
      </c>
      <c r="G41" s="17">
        <f t="shared" si="0"/>
        <v>6.77841132853304E-3</v>
      </c>
      <c r="H41" s="18"/>
    </row>
    <row r="42" spans="1:8" x14ac:dyDescent="0.25">
      <c r="A42" s="13"/>
      <c r="B42" s="14" t="s">
        <v>85</v>
      </c>
      <c r="C42" s="15" t="s">
        <v>86</v>
      </c>
      <c r="D42" s="15" t="s">
        <v>16</v>
      </c>
      <c r="E42" s="16">
        <v>1500000</v>
      </c>
      <c r="F42" s="16">
        <v>156099000</v>
      </c>
      <c r="G42" s="17">
        <f t="shared" si="0"/>
        <v>9.9921357850963517E-3</v>
      </c>
      <c r="H42" s="18"/>
    </row>
    <row r="43" spans="1:8" x14ac:dyDescent="0.25">
      <c r="A43" s="13"/>
      <c r="B43" s="14" t="s">
        <v>87</v>
      </c>
      <c r="C43" s="15" t="s">
        <v>88</v>
      </c>
      <c r="D43" s="15" t="s">
        <v>16</v>
      </c>
      <c r="E43" s="16">
        <v>7145000</v>
      </c>
      <c r="F43" s="16">
        <v>743344365</v>
      </c>
      <c r="G43" s="17">
        <f t="shared" si="0"/>
        <v>4.7582609947316924E-2</v>
      </c>
      <c r="H43" s="18"/>
    </row>
    <row r="44" spans="1:8" x14ac:dyDescent="0.25">
      <c r="A44" s="13"/>
      <c r="B44" s="14" t="s">
        <v>89</v>
      </c>
      <c r="C44" s="15" t="s">
        <v>90</v>
      </c>
      <c r="D44" s="15" t="s">
        <v>16</v>
      </c>
      <c r="E44" s="16">
        <v>6660000</v>
      </c>
      <c r="F44" s="16">
        <v>698051250</v>
      </c>
      <c r="G44" s="17">
        <f t="shared" si="0"/>
        <v>4.4683328368255018E-2</v>
      </c>
      <c r="H44" s="18"/>
    </row>
    <row r="45" spans="1:8" x14ac:dyDescent="0.25">
      <c r="A45" s="13"/>
      <c r="B45" s="14" t="s">
        <v>91</v>
      </c>
      <c r="C45" s="15" t="s">
        <v>92</v>
      </c>
      <c r="D45" s="15" t="s">
        <v>16</v>
      </c>
      <c r="E45" s="16">
        <v>1000000</v>
      </c>
      <c r="F45" s="16">
        <v>104083100</v>
      </c>
      <c r="G45" s="17">
        <f t="shared" si="0"/>
        <v>6.6625184538899171E-3</v>
      </c>
      <c r="H45" s="18"/>
    </row>
    <row r="46" spans="1:8" x14ac:dyDescent="0.25">
      <c r="A46" s="13"/>
      <c r="B46" s="14" t="s">
        <v>93</v>
      </c>
      <c r="C46" s="15" t="s">
        <v>94</v>
      </c>
      <c r="D46" s="15" t="s">
        <v>16</v>
      </c>
      <c r="E46" s="16">
        <v>3491000</v>
      </c>
      <c r="F46" s="16">
        <v>373217224.39999998</v>
      </c>
      <c r="G46" s="17">
        <f t="shared" si="0"/>
        <v>2.3890205469231547E-2</v>
      </c>
      <c r="H46" s="18"/>
    </row>
    <row r="47" spans="1:8" x14ac:dyDescent="0.25">
      <c r="A47" s="13"/>
      <c r="B47" s="14" t="s">
        <v>95</v>
      </c>
      <c r="C47" s="15" t="s">
        <v>96</v>
      </c>
      <c r="D47" s="15" t="s">
        <v>16</v>
      </c>
      <c r="E47" s="16">
        <v>500000</v>
      </c>
      <c r="F47" s="16">
        <v>51913400</v>
      </c>
      <c r="G47" s="17">
        <f t="shared" si="0"/>
        <v>3.3230561494053193E-3</v>
      </c>
      <c r="H47" s="18"/>
    </row>
    <row r="48" spans="1:8" x14ac:dyDescent="0.25">
      <c r="A48" s="13"/>
      <c r="B48" s="14" t="s">
        <v>97</v>
      </c>
      <c r="C48" s="15" t="s">
        <v>98</v>
      </c>
      <c r="D48" s="15" t="s">
        <v>16</v>
      </c>
      <c r="E48" s="16">
        <v>1500000</v>
      </c>
      <c r="F48" s="16">
        <v>154890000</v>
      </c>
      <c r="G48" s="17">
        <f t="shared" si="0"/>
        <v>9.9147458456080688E-3</v>
      </c>
      <c r="H48" s="18"/>
    </row>
    <row r="49" spans="1:8" x14ac:dyDescent="0.25">
      <c r="A49" s="13"/>
      <c r="B49" s="14" t="s">
        <v>99</v>
      </c>
      <c r="C49" s="15" t="s">
        <v>100</v>
      </c>
      <c r="D49" s="15" t="s">
        <v>16</v>
      </c>
      <c r="E49" s="16">
        <v>3000000</v>
      </c>
      <c r="F49" s="16">
        <v>314520900</v>
      </c>
      <c r="G49" s="17">
        <f t="shared" si="0"/>
        <v>2.0132963952688428E-2</v>
      </c>
      <c r="H49" s="18"/>
    </row>
    <row r="50" spans="1:8" x14ac:dyDescent="0.25">
      <c r="A50" s="13"/>
      <c r="B50" s="14" t="s">
        <v>101</v>
      </c>
      <c r="C50" s="15" t="s">
        <v>102</v>
      </c>
      <c r="D50" s="15" t="s">
        <v>16</v>
      </c>
      <c r="E50" s="16">
        <v>18473200</v>
      </c>
      <c r="F50" s="16">
        <v>1944370803.52</v>
      </c>
      <c r="G50" s="17">
        <f t="shared" si="0"/>
        <v>0.12446214956757404</v>
      </c>
      <c r="H50" s="18"/>
    </row>
    <row r="51" spans="1:8" x14ac:dyDescent="0.25">
      <c r="A51" s="13"/>
      <c r="B51" s="14" t="s">
        <v>103</v>
      </c>
      <c r="C51" s="15" t="s">
        <v>104</v>
      </c>
      <c r="D51" s="15" t="s">
        <v>16</v>
      </c>
      <c r="E51" s="16">
        <v>940000</v>
      </c>
      <c r="F51" s="16">
        <v>95980486</v>
      </c>
      <c r="G51" s="17">
        <f t="shared" si="0"/>
        <v>6.1438577366385401E-3</v>
      </c>
      <c r="H51" s="18"/>
    </row>
    <row r="52" spans="1:8" x14ac:dyDescent="0.25">
      <c r="A52" s="13"/>
      <c r="B52" s="14" t="s">
        <v>105</v>
      </c>
      <c r="C52" s="15" t="s">
        <v>106</v>
      </c>
      <c r="D52" s="15" t="s">
        <v>16</v>
      </c>
      <c r="E52" s="16">
        <v>500000</v>
      </c>
      <c r="F52" s="16">
        <v>51055850</v>
      </c>
      <c r="G52" s="17">
        <f t="shared" si="0"/>
        <v>3.2681630620536428E-3</v>
      </c>
      <c r="H52" s="18"/>
    </row>
    <row r="53" spans="1:8" x14ac:dyDescent="0.25">
      <c r="A53" s="13"/>
      <c r="B53" s="14" t="s">
        <v>107</v>
      </c>
      <c r="C53" s="15" t="s">
        <v>108</v>
      </c>
      <c r="D53" s="15" t="s">
        <v>16</v>
      </c>
      <c r="E53" s="16">
        <v>3500000</v>
      </c>
      <c r="F53" s="16">
        <v>357397950</v>
      </c>
      <c r="G53" s="17">
        <f t="shared" si="0"/>
        <v>2.2877589515083868E-2</v>
      </c>
      <c r="H53" s="18"/>
    </row>
    <row r="54" spans="1:8" x14ac:dyDescent="0.25">
      <c r="A54" s="13"/>
      <c r="B54" s="14" t="s">
        <v>109</v>
      </c>
      <c r="C54" s="15" t="s">
        <v>110</v>
      </c>
      <c r="D54" s="15" t="s">
        <v>16</v>
      </c>
      <c r="E54" s="16">
        <v>36850000</v>
      </c>
      <c r="F54" s="16">
        <v>3739316900</v>
      </c>
      <c r="G54" s="17">
        <f t="shared" si="0"/>
        <v>0.23935939505253434</v>
      </c>
      <c r="H54" s="18"/>
    </row>
    <row r="55" spans="1:8" x14ac:dyDescent="0.25">
      <c r="B55" s="14" t="s">
        <v>111</v>
      </c>
      <c r="C55" s="15" t="s">
        <v>112</v>
      </c>
      <c r="D55" s="15" t="s">
        <v>16</v>
      </c>
      <c r="E55" s="16">
        <v>4000000</v>
      </c>
      <c r="F55" s="16">
        <v>408613200</v>
      </c>
      <c r="G55" s="17">
        <f t="shared" si="0"/>
        <v>2.6155956014982367E-2</v>
      </c>
      <c r="H55" s="18"/>
    </row>
    <row r="56" spans="1:8" x14ac:dyDescent="0.25">
      <c r="B56" s="14" t="s">
        <v>113</v>
      </c>
      <c r="C56" s="15" t="s">
        <v>114</v>
      </c>
      <c r="D56" s="15" t="s">
        <v>16</v>
      </c>
      <c r="E56" s="16">
        <v>8500000</v>
      </c>
      <c r="F56" s="16">
        <v>867173400</v>
      </c>
      <c r="G56" s="17">
        <f t="shared" si="0"/>
        <v>5.550909590723626E-2</v>
      </c>
      <c r="H56" s="18"/>
    </row>
    <row r="57" spans="1:8" x14ac:dyDescent="0.25">
      <c r="B57" s="14" t="s">
        <v>115</v>
      </c>
      <c r="C57" s="15" t="s">
        <v>116</v>
      </c>
      <c r="D57" s="15" t="s">
        <v>117</v>
      </c>
      <c r="E57" s="16">
        <v>500000</v>
      </c>
      <c r="F57" s="16">
        <v>52317350</v>
      </c>
      <c r="G57" s="17">
        <f t="shared" si="0"/>
        <v>3.3489136068546926E-3</v>
      </c>
      <c r="H57" s="18"/>
    </row>
    <row r="58" spans="1:8" x14ac:dyDescent="0.25">
      <c r="B58" s="14" t="s">
        <v>118</v>
      </c>
      <c r="C58" s="15" t="s">
        <v>119</v>
      </c>
      <c r="D58" s="15" t="s">
        <v>117</v>
      </c>
      <c r="E58" s="16">
        <v>500000</v>
      </c>
      <c r="F58" s="16">
        <v>52573700</v>
      </c>
      <c r="G58" s="17">
        <f t="shared" si="0"/>
        <v>3.3653229625104585E-3</v>
      </c>
      <c r="H58" s="18"/>
    </row>
    <row r="59" spans="1:8" x14ac:dyDescent="0.25">
      <c r="A59" s="19" t="s">
        <v>120</v>
      </c>
      <c r="B59" s="14" t="s">
        <v>121</v>
      </c>
      <c r="C59" s="15" t="s">
        <v>122</v>
      </c>
      <c r="D59" s="15" t="s">
        <v>117</v>
      </c>
      <c r="E59" s="16">
        <v>4000000</v>
      </c>
      <c r="F59" s="16">
        <v>407780400</v>
      </c>
      <c r="G59" s="17">
        <f t="shared" si="0"/>
        <v>2.6102647212992425E-2</v>
      </c>
      <c r="H59" s="18"/>
    </row>
    <row r="60" spans="1:8" x14ac:dyDescent="0.25">
      <c r="A60" s="20"/>
      <c r="B60" s="14" t="s">
        <v>123</v>
      </c>
      <c r="C60" s="15" t="s">
        <v>124</v>
      </c>
      <c r="D60" s="15" t="s">
        <v>117</v>
      </c>
      <c r="E60" s="16">
        <v>1845700</v>
      </c>
      <c r="F60" s="16">
        <v>188078675.69999999</v>
      </c>
      <c r="G60" s="17">
        <f t="shared" si="0"/>
        <v>1.203920374810538E-2</v>
      </c>
      <c r="H60" s="18"/>
    </row>
    <row r="61" spans="1:8" x14ac:dyDescent="0.25">
      <c r="A61" s="20"/>
      <c r="B61" s="14" t="s">
        <v>125</v>
      </c>
      <c r="C61" s="15" t="s">
        <v>126</v>
      </c>
      <c r="D61" s="15" t="s">
        <v>117</v>
      </c>
      <c r="E61" s="16">
        <v>130000</v>
      </c>
      <c r="F61" s="16">
        <v>13766792</v>
      </c>
      <c r="G61" s="17">
        <f t="shared" si="0"/>
        <v>8.8123341590386987E-4</v>
      </c>
      <c r="H61" s="18"/>
    </row>
    <row r="62" spans="1:8" x14ac:dyDescent="0.25">
      <c r="A62" s="20"/>
      <c r="B62" s="14" t="s">
        <v>127</v>
      </c>
      <c r="C62" s="15" t="s">
        <v>128</v>
      </c>
      <c r="D62" s="15" t="s">
        <v>117</v>
      </c>
      <c r="E62" s="16">
        <v>190000</v>
      </c>
      <c r="F62" s="16">
        <v>18789081</v>
      </c>
      <c r="G62" s="17">
        <f t="shared" si="0"/>
        <v>1.2027178177257635E-3</v>
      </c>
      <c r="H62" s="18"/>
    </row>
    <row r="63" spans="1:8" x14ac:dyDescent="0.25">
      <c r="A63" s="21" t="s">
        <v>129</v>
      </c>
      <c r="B63" s="14" t="s">
        <v>130</v>
      </c>
      <c r="C63" s="15" t="s">
        <v>131</v>
      </c>
      <c r="D63" s="15" t="s">
        <v>117</v>
      </c>
      <c r="E63" s="16">
        <v>1000000</v>
      </c>
      <c r="F63" s="16">
        <v>101149600</v>
      </c>
      <c r="G63" s="17">
        <f t="shared" si="0"/>
        <v>6.4747406313184711E-3</v>
      </c>
      <c r="H63" s="18"/>
    </row>
    <row r="64" spans="1:8" x14ac:dyDescent="0.25">
      <c r="A64" s="20"/>
      <c r="B64" s="14" t="s">
        <v>132</v>
      </c>
      <c r="C64" s="15" t="s">
        <v>133</v>
      </c>
      <c r="D64" s="15" t="s">
        <v>117</v>
      </c>
      <c r="E64" s="16">
        <v>8500000</v>
      </c>
      <c r="F64" s="16">
        <v>895106100</v>
      </c>
      <c r="G64" s="17">
        <f t="shared" si="0"/>
        <v>5.7297110764758477E-2</v>
      </c>
      <c r="H64" s="18"/>
    </row>
    <row r="65" spans="1:8" x14ac:dyDescent="0.25">
      <c r="A65" s="20"/>
      <c r="B65" s="14" t="s">
        <v>134</v>
      </c>
      <c r="C65" s="15" t="s">
        <v>135</v>
      </c>
      <c r="D65" s="15" t="s">
        <v>117</v>
      </c>
      <c r="E65" s="16">
        <v>2000000</v>
      </c>
      <c r="F65" s="16">
        <v>208104800</v>
      </c>
      <c r="G65" s="17">
        <f t="shared" si="0"/>
        <v>1.3321106599852141E-2</v>
      </c>
      <c r="H65" s="18"/>
    </row>
    <row r="66" spans="1:8" x14ac:dyDescent="0.25">
      <c r="A66" s="20"/>
      <c r="B66" s="14" t="s">
        <v>136</v>
      </c>
      <c r="C66" s="15" t="s">
        <v>137</v>
      </c>
      <c r="D66" s="15" t="s">
        <v>117</v>
      </c>
      <c r="E66" s="16">
        <v>500000</v>
      </c>
      <c r="F66" s="16">
        <v>51956800</v>
      </c>
      <c r="G66" s="17">
        <f t="shared" si="0"/>
        <v>3.3258342497972065E-3</v>
      </c>
      <c r="H66" s="18"/>
    </row>
    <row r="67" spans="1:8" x14ac:dyDescent="0.25">
      <c r="A67" s="20"/>
      <c r="B67" s="14" t="s">
        <v>138</v>
      </c>
      <c r="C67" s="15" t="s">
        <v>139</v>
      </c>
      <c r="D67" s="15" t="s">
        <v>117</v>
      </c>
      <c r="E67" s="16">
        <v>2500000</v>
      </c>
      <c r="F67" s="16">
        <v>254840000</v>
      </c>
      <c r="G67" s="17">
        <f t="shared" si="0"/>
        <v>1.6312698245818068E-2</v>
      </c>
      <c r="H67" s="18"/>
    </row>
    <row r="68" spans="1:8" x14ac:dyDescent="0.25">
      <c r="A68" s="20"/>
      <c r="B68" s="14" t="s">
        <v>140</v>
      </c>
      <c r="C68" s="15" t="s">
        <v>141</v>
      </c>
      <c r="D68" s="15" t="s">
        <v>117</v>
      </c>
      <c r="E68" s="16">
        <v>2500000</v>
      </c>
      <c r="F68" s="16">
        <v>254529500</v>
      </c>
      <c r="G68" s="17">
        <f>+F68/$F$86</f>
        <v>1.6292822665825418E-2</v>
      </c>
      <c r="H68" s="18"/>
    </row>
    <row r="69" spans="1:8" x14ac:dyDescent="0.25">
      <c r="A69" s="20"/>
      <c r="B69" s="14" t="s">
        <v>142</v>
      </c>
      <c r="C69" s="15" t="s">
        <v>143</v>
      </c>
      <c r="D69" s="15" t="s">
        <v>117</v>
      </c>
      <c r="E69" s="16">
        <v>555100</v>
      </c>
      <c r="F69" s="16">
        <v>58121356.93</v>
      </c>
      <c r="G69" s="17">
        <f>+F69/$F$86</f>
        <v>3.7204369692221658E-3</v>
      </c>
      <c r="H69" s="18"/>
    </row>
    <row r="70" spans="1:8" x14ac:dyDescent="0.25">
      <c r="A70" s="20"/>
      <c r="B70" s="14" t="s">
        <v>144</v>
      </c>
      <c r="C70" s="15" t="s">
        <v>145</v>
      </c>
      <c r="D70" s="15" t="s">
        <v>117</v>
      </c>
      <c r="E70" s="16">
        <v>1000000</v>
      </c>
      <c r="F70" s="16">
        <v>102059800</v>
      </c>
      <c r="G70" s="17">
        <f>+F70/$F$86</f>
        <v>6.533003925712379E-3</v>
      </c>
      <c r="H70" s="18"/>
    </row>
    <row r="71" spans="1:8" x14ac:dyDescent="0.25">
      <c r="A71" s="20"/>
      <c r="B71" s="14" t="s">
        <v>146</v>
      </c>
      <c r="C71" s="15" t="s">
        <v>147</v>
      </c>
      <c r="D71" s="15" t="s">
        <v>117</v>
      </c>
      <c r="E71" s="16">
        <v>60000</v>
      </c>
      <c r="F71" s="16">
        <v>6931524</v>
      </c>
      <c r="G71" s="17">
        <f>+F71/$F$86</f>
        <v>4.436974548565603E-4</v>
      </c>
      <c r="H71" s="18"/>
    </row>
    <row r="72" spans="1:8" x14ac:dyDescent="0.25">
      <c r="A72" s="20"/>
      <c r="B72" s="14" t="s">
        <v>148</v>
      </c>
      <c r="C72" s="15" t="s">
        <v>149</v>
      </c>
      <c r="D72" s="15" t="s">
        <v>150</v>
      </c>
      <c r="E72" s="16">
        <v>100</v>
      </c>
      <c r="F72" s="16">
        <v>102764200</v>
      </c>
      <c r="G72" s="17">
        <f>+F72/$F$86</f>
        <v>6.5780936472802426E-3</v>
      </c>
      <c r="H72" s="18" t="s">
        <v>151</v>
      </c>
    </row>
    <row r="73" spans="1:8" x14ac:dyDescent="0.25">
      <c r="A73" s="20"/>
      <c r="B73" s="14"/>
      <c r="C73" s="15"/>
      <c r="D73" s="15"/>
      <c r="E73" s="16"/>
      <c r="F73" s="16"/>
      <c r="G73" s="22"/>
      <c r="H73" s="18"/>
    </row>
    <row r="74" spans="1:8" x14ac:dyDescent="0.25">
      <c r="A74" s="20"/>
      <c r="B74" s="23"/>
      <c r="C74" s="23" t="s">
        <v>152</v>
      </c>
      <c r="D74" s="23"/>
      <c r="E74" s="24"/>
      <c r="F74" s="25">
        <f>SUM(F7:F73)</f>
        <v>14774860162.180002</v>
      </c>
      <c r="G74" s="26">
        <f>+F74/$F$86</f>
        <v>0.94576140107440332</v>
      </c>
      <c r="H74" s="27"/>
    </row>
    <row r="75" spans="1:8" x14ac:dyDescent="0.25">
      <c r="A75" s="20"/>
    </row>
    <row r="76" spans="1:8" x14ac:dyDescent="0.25">
      <c r="A76" s="20"/>
      <c r="B76" s="28"/>
      <c r="C76" s="28" t="s">
        <v>153</v>
      </c>
      <c r="D76" s="28"/>
      <c r="E76" s="28"/>
      <c r="F76" s="28" t="s">
        <v>11</v>
      </c>
      <c r="G76" s="29" t="s">
        <v>12</v>
      </c>
    </row>
    <row r="77" spans="1:8" x14ac:dyDescent="0.25">
      <c r="A77" s="30" t="s">
        <v>154</v>
      </c>
      <c r="B77" s="21"/>
      <c r="C77" s="23" t="s">
        <v>155</v>
      </c>
      <c r="D77" s="15"/>
      <c r="E77" s="31"/>
      <c r="F77" s="32" t="s">
        <v>156</v>
      </c>
      <c r="G77" s="33">
        <v>0</v>
      </c>
    </row>
    <row r="78" spans="1:8" x14ac:dyDescent="0.25">
      <c r="A78" s="20"/>
      <c r="B78" s="21" t="s">
        <v>157</v>
      </c>
      <c r="C78" s="23" t="s">
        <v>158</v>
      </c>
      <c r="D78" s="23"/>
      <c r="E78" s="24"/>
      <c r="F78" s="16">
        <v>445869939.05000001</v>
      </c>
      <c r="G78" s="33">
        <f>+F78/$F$86</f>
        <v>2.8540816875702181E-2</v>
      </c>
    </row>
    <row r="79" spans="1:8" x14ac:dyDescent="0.25">
      <c r="A79" s="20"/>
      <c r="B79" s="21"/>
      <c r="C79" s="23" t="s">
        <v>159</v>
      </c>
      <c r="D79" s="15"/>
      <c r="E79" s="31"/>
      <c r="F79" s="24" t="s">
        <v>156</v>
      </c>
      <c r="G79" s="33">
        <v>0</v>
      </c>
    </row>
    <row r="80" spans="1:8" x14ac:dyDescent="0.25">
      <c r="A80" s="20"/>
      <c r="B80" s="21"/>
      <c r="C80" s="23" t="s">
        <v>160</v>
      </c>
      <c r="D80" s="15"/>
      <c r="E80" s="31"/>
      <c r="F80" s="24" t="s">
        <v>156</v>
      </c>
      <c r="G80" s="33">
        <v>0</v>
      </c>
    </row>
    <row r="81" spans="1:7" x14ac:dyDescent="0.25">
      <c r="A81" s="20"/>
      <c r="B81" s="21"/>
      <c r="C81" s="23" t="s">
        <v>161</v>
      </c>
      <c r="D81" s="15"/>
      <c r="E81" s="31"/>
      <c r="F81" s="24" t="s">
        <v>156</v>
      </c>
      <c r="G81" s="33">
        <v>0</v>
      </c>
    </row>
    <row r="82" spans="1:7" x14ac:dyDescent="0.25">
      <c r="A82" s="20"/>
      <c r="B82" s="15" t="s">
        <v>129</v>
      </c>
      <c r="C82" s="15" t="s">
        <v>162</v>
      </c>
      <c r="D82" s="15"/>
      <c r="E82" s="31"/>
      <c r="F82" s="16">
        <v>401455521.26999998</v>
      </c>
      <c r="G82" s="33">
        <f>+F82/$F$86</f>
        <v>2.5697782049894469E-2</v>
      </c>
    </row>
    <row r="83" spans="1:7" x14ac:dyDescent="0.25">
      <c r="A83" s="20"/>
      <c r="B83" s="21"/>
      <c r="C83" s="15"/>
      <c r="D83" s="15"/>
      <c r="E83" s="31"/>
      <c r="F83" s="32"/>
      <c r="G83" s="33"/>
    </row>
    <row r="84" spans="1:7" x14ac:dyDescent="0.25">
      <c r="A84" s="20" t="s">
        <v>16</v>
      </c>
      <c r="B84" s="21"/>
      <c r="C84" s="15" t="s">
        <v>163</v>
      </c>
      <c r="D84" s="15"/>
      <c r="E84" s="31"/>
      <c r="F84" s="34">
        <f>SUM(F77:F83)</f>
        <v>847325460.31999993</v>
      </c>
      <c r="G84" s="33">
        <f>+F84/$F$86</f>
        <v>5.423859892559664E-2</v>
      </c>
    </row>
    <row r="85" spans="1:7" x14ac:dyDescent="0.25">
      <c r="A85" s="20" t="s">
        <v>117</v>
      </c>
      <c r="B85" s="21"/>
      <c r="C85" s="15"/>
      <c r="D85" s="15"/>
      <c r="E85" s="31"/>
      <c r="F85" s="34"/>
      <c r="G85" s="33"/>
    </row>
    <row r="86" spans="1:7" x14ac:dyDescent="0.25">
      <c r="B86" s="35"/>
      <c r="C86" s="36" t="s">
        <v>164</v>
      </c>
      <c r="D86" s="37"/>
      <c r="E86" s="38"/>
      <c r="F86" s="38">
        <f>+F84+F74</f>
        <v>15622185622.500002</v>
      </c>
      <c r="G86" s="39">
        <v>1</v>
      </c>
    </row>
    <row r="87" spans="1:7" x14ac:dyDescent="0.25">
      <c r="F87" s="40"/>
    </row>
    <row r="88" spans="1:7" x14ac:dyDescent="0.25">
      <c r="C88" s="23" t="s">
        <v>165</v>
      </c>
      <c r="D88" s="41">
        <v>20.59</v>
      </c>
      <c r="F88" s="4">
        <v>0</v>
      </c>
    </row>
    <row r="89" spans="1:7" x14ac:dyDescent="0.25">
      <c r="C89" s="23" t="s">
        <v>166</v>
      </c>
      <c r="D89" s="41">
        <v>9.2100000000000009</v>
      </c>
    </row>
    <row r="90" spans="1:7" x14ac:dyDescent="0.25">
      <c r="C90" s="23" t="s">
        <v>167</v>
      </c>
      <c r="D90" s="41">
        <v>6.91</v>
      </c>
    </row>
    <row r="91" spans="1:7" x14ac:dyDescent="0.25">
      <c r="C91" s="23" t="s">
        <v>168</v>
      </c>
      <c r="D91" s="42">
        <v>18.656400000000001</v>
      </c>
    </row>
    <row r="92" spans="1:7" x14ac:dyDescent="0.25">
      <c r="C92" s="23" t="s">
        <v>169</v>
      </c>
      <c r="D92" s="42">
        <v>18.240500000000001</v>
      </c>
    </row>
    <row r="93" spans="1:7" x14ac:dyDescent="0.25">
      <c r="C93" s="23" t="s">
        <v>170</v>
      </c>
      <c r="D93" s="43"/>
    </row>
    <row r="94" spans="1:7" x14ac:dyDescent="0.25">
      <c r="C94" s="23" t="s">
        <v>171</v>
      </c>
      <c r="D94" s="44">
        <v>0</v>
      </c>
    </row>
    <row r="95" spans="1:7" x14ac:dyDescent="0.25">
      <c r="C95" s="23" t="s">
        <v>172</v>
      </c>
      <c r="D95" s="44">
        <v>0</v>
      </c>
      <c r="F95" s="40"/>
      <c r="G95" s="45"/>
    </row>
    <row r="96" spans="1:7" x14ac:dyDescent="0.25">
      <c r="B96" s="46"/>
      <c r="C96" s="13"/>
    </row>
    <row r="97" spans="3:7" x14ac:dyDescent="0.25">
      <c r="F97" s="4"/>
    </row>
    <row r="98" spans="3:7" x14ac:dyDescent="0.25">
      <c r="C98" s="28" t="s">
        <v>173</v>
      </c>
      <c r="D98" s="28"/>
      <c r="E98" s="28"/>
      <c r="F98" s="28"/>
      <c r="G98" s="29"/>
    </row>
    <row r="99" spans="3:7" x14ac:dyDescent="0.25">
      <c r="C99" s="28" t="s">
        <v>174</v>
      </c>
      <c r="D99" s="28"/>
      <c r="E99" s="28"/>
      <c r="F99" s="28" t="s">
        <v>11</v>
      </c>
      <c r="G99" s="29" t="s">
        <v>12</v>
      </c>
    </row>
    <row r="100" spans="3:7" x14ac:dyDescent="0.25">
      <c r="C100" s="23" t="s">
        <v>175</v>
      </c>
      <c r="D100" s="15"/>
      <c r="E100" s="31"/>
      <c r="F100" s="47">
        <f>SUMIF(Table134567685789[[Industry ]],A84,Table134567685789[Market Value])</f>
        <v>12005990482.550001</v>
      </c>
      <c r="G100" s="48">
        <f>+F100/$F$86</f>
        <v>0.76852181715586954</v>
      </c>
    </row>
    <row r="101" spans="3:7" x14ac:dyDescent="0.25">
      <c r="C101" s="15" t="s">
        <v>176</v>
      </c>
      <c r="D101" s="15"/>
      <c r="E101" s="31"/>
      <c r="F101" s="47">
        <f>SUMIF(Table134567685789[[Industry ]],A85,Table134567685789[Market Value])</f>
        <v>2666105479.6299996</v>
      </c>
      <c r="G101" s="48">
        <f>+F101/$F$86</f>
        <v>0.17066149027125346</v>
      </c>
    </row>
    <row r="102" spans="3:7" x14ac:dyDescent="0.25">
      <c r="C102" s="15" t="s">
        <v>177</v>
      </c>
      <c r="D102" s="15"/>
      <c r="E102" s="31"/>
      <c r="F102" s="47">
        <f>SUMIF($E$114:$E$121,C102,H114:H121)</f>
        <v>102764200</v>
      </c>
      <c r="G102" s="48">
        <f>+F102/$F$86</f>
        <v>6.5780936472802426E-3</v>
      </c>
    </row>
    <row r="103" spans="3:7" x14ac:dyDescent="0.25">
      <c r="C103" s="15" t="s">
        <v>178</v>
      </c>
      <c r="D103" s="15"/>
      <c r="E103" s="31"/>
      <c r="F103" s="47">
        <f>SUM(F100:F102)</f>
        <v>14774860162.18</v>
      </c>
      <c r="G103" s="49">
        <f>SUM(G100:G102)</f>
        <v>0.94576140107440321</v>
      </c>
    </row>
    <row r="104" spans="3:7" x14ac:dyDescent="0.25">
      <c r="C104" s="15"/>
      <c r="D104" s="15"/>
      <c r="E104" s="15"/>
      <c r="F104" s="15"/>
      <c r="G104" s="15"/>
    </row>
    <row r="105" spans="3:7" x14ac:dyDescent="0.25">
      <c r="C105" s="15" t="s">
        <v>179</v>
      </c>
      <c r="D105" s="15"/>
      <c r="E105" s="31"/>
      <c r="F105" s="47">
        <f t="shared" ref="F105:F111" si="1">SUMIF($E$114:$E$121,C105,H117:H124)</f>
        <v>0</v>
      </c>
      <c r="G105" s="48">
        <f t="shared" ref="G105:G111" si="2">+F105/$F$86</f>
        <v>0</v>
      </c>
    </row>
    <row r="106" spans="3:7" x14ac:dyDescent="0.25">
      <c r="C106" s="15" t="s">
        <v>180</v>
      </c>
      <c r="D106" s="15"/>
      <c r="E106" s="31"/>
      <c r="F106" s="47">
        <f t="shared" si="1"/>
        <v>0</v>
      </c>
      <c r="G106" s="48">
        <f t="shared" si="2"/>
        <v>0</v>
      </c>
    </row>
    <row r="107" spans="3:7" x14ac:dyDescent="0.25">
      <c r="C107" s="15" t="s">
        <v>181</v>
      </c>
      <c r="D107" s="15"/>
      <c r="E107" s="31"/>
      <c r="F107" s="47">
        <f t="shared" si="1"/>
        <v>0</v>
      </c>
      <c r="G107" s="48">
        <f t="shared" si="2"/>
        <v>0</v>
      </c>
    </row>
    <row r="108" spans="3:7" x14ac:dyDescent="0.25">
      <c r="C108" s="15" t="s">
        <v>182</v>
      </c>
      <c r="D108" s="15"/>
      <c r="E108" s="31"/>
      <c r="F108" s="47">
        <f t="shared" si="1"/>
        <v>0</v>
      </c>
      <c r="G108" s="48">
        <f t="shared" si="2"/>
        <v>0</v>
      </c>
    </row>
    <row r="109" spans="3:7" x14ac:dyDescent="0.25">
      <c r="C109" s="15" t="s">
        <v>183</v>
      </c>
      <c r="D109" s="15"/>
      <c r="E109" s="31"/>
      <c r="F109" s="47">
        <f>SUMIF($E$114:$E$121,C109,H121:H128)</f>
        <v>0</v>
      </c>
      <c r="G109" s="48">
        <f t="shared" si="2"/>
        <v>0</v>
      </c>
    </row>
    <row r="110" spans="3:7" x14ac:dyDescent="0.25">
      <c r="C110" s="15" t="s">
        <v>184</v>
      </c>
      <c r="D110" s="15"/>
      <c r="E110" s="31"/>
      <c r="F110" s="47">
        <f t="shared" si="1"/>
        <v>0</v>
      </c>
      <c r="G110" s="48">
        <f t="shared" si="2"/>
        <v>0</v>
      </c>
    </row>
    <row r="111" spans="3:7" x14ac:dyDescent="0.25">
      <c r="C111" s="15" t="s">
        <v>185</v>
      </c>
      <c r="D111" s="15"/>
      <c r="E111" s="31"/>
      <c r="F111" s="47">
        <f t="shared" si="1"/>
        <v>0</v>
      </c>
      <c r="G111" s="48">
        <f t="shared" si="2"/>
        <v>0</v>
      </c>
    </row>
    <row r="112" spans="3:7" s="20" customFormat="1" x14ac:dyDescent="0.25">
      <c r="C112" s="21"/>
      <c r="D112" s="21"/>
      <c r="E112" s="50"/>
      <c r="F112" s="21"/>
      <c r="G112" s="51"/>
    </row>
    <row r="113" spans="5:8" s="20" customFormat="1" x14ac:dyDescent="0.25">
      <c r="E113" s="52"/>
      <c r="G113" s="53"/>
    </row>
    <row r="114" spans="5:8" s="20" customFormat="1" x14ac:dyDescent="0.25">
      <c r="E114" s="20" t="s">
        <v>177</v>
      </c>
      <c r="F114" s="20" t="s">
        <v>186</v>
      </c>
      <c r="G114" s="53">
        <f>SUMIF($H$7:$H$54,F114,$E$7:$E$54)</f>
        <v>0</v>
      </c>
      <c r="H114" s="54">
        <f t="shared" ref="H114:H121" si="3">SUMIF($H$7:$H$73,F114,$F$7:$F$73)</f>
        <v>0</v>
      </c>
    </row>
    <row r="115" spans="5:8" s="20" customFormat="1" x14ac:dyDescent="0.25">
      <c r="E115" s="20" t="s">
        <v>177</v>
      </c>
      <c r="F115" s="20" t="s">
        <v>187</v>
      </c>
      <c r="G115" s="53">
        <f>SUMIF($H$7:$H$54,F115,$E$7:$E$54)</f>
        <v>0</v>
      </c>
      <c r="H115" s="54">
        <f t="shared" si="3"/>
        <v>0</v>
      </c>
    </row>
    <row r="116" spans="5:8" s="20" customFormat="1" x14ac:dyDescent="0.25">
      <c r="E116" s="20" t="s">
        <v>177</v>
      </c>
      <c r="F116" s="20" t="s">
        <v>151</v>
      </c>
      <c r="G116" s="53">
        <f>H116/$F$86</f>
        <v>6.5780936472802426E-3</v>
      </c>
      <c r="H116" s="54">
        <f t="shared" si="3"/>
        <v>102764200</v>
      </c>
    </row>
    <row r="117" spans="5:8" s="20" customFormat="1" x14ac:dyDescent="0.25">
      <c r="E117" s="20" t="s">
        <v>188</v>
      </c>
      <c r="F117" s="20" t="s">
        <v>189</v>
      </c>
      <c r="G117" s="53">
        <f>SUMIF($H$7:$H$54,F117,$E$7:$E$54)</f>
        <v>0</v>
      </c>
      <c r="H117" s="54">
        <f t="shared" si="3"/>
        <v>0</v>
      </c>
    </row>
    <row r="118" spans="5:8" s="20" customFormat="1" x14ac:dyDescent="0.25">
      <c r="E118" s="20" t="s">
        <v>179</v>
      </c>
      <c r="F118" s="20" t="s">
        <v>190</v>
      </c>
      <c r="G118" s="53">
        <f>SUMIF($H$7:$H$54,F118,$E$7:$E$54)</f>
        <v>0</v>
      </c>
      <c r="H118" s="54">
        <f t="shared" si="3"/>
        <v>0</v>
      </c>
    </row>
    <row r="119" spans="5:8" s="20" customFormat="1" x14ac:dyDescent="0.25">
      <c r="E119" s="20" t="s">
        <v>177</v>
      </c>
      <c r="F119" s="20" t="s">
        <v>191</v>
      </c>
      <c r="G119" s="53">
        <f>SUMIF($H$7:$H$54,F119,$E$7:$E$54)</f>
        <v>0</v>
      </c>
      <c r="H119" s="54">
        <f t="shared" si="3"/>
        <v>0</v>
      </c>
    </row>
    <row r="120" spans="5:8" s="20" customFormat="1" x14ac:dyDescent="0.25">
      <c r="E120" s="20" t="s">
        <v>179</v>
      </c>
      <c r="F120" s="20" t="s">
        <v>192</v>
      </c>
      <c r="G120" s="53">
        <f>SUMIF($H$7:$H$54,F120,$E$7:$E$54)</f>
        <v>0</v>
      </c>
      <c r="H120" s="54">
        <f t="shared" si="3"/>
        <v>0</v>
      </c>
    </row>
    <row r="121" spans="5:8" s="20" customFormat="1" x14ac:dyDescent="0.25">
      <c r="E121" s="20" t="s">
        <v>177</v>
      </c>
      <c r="F121" s="20" t="s">
        <v>193</v>
      </c>
      <c r="G121" s="53">
        <f>SUMIF($H$7:$H$54,F121,$E$7:$E$54)</f>
        <v>0</v>
      </c>
      <c r="H121" s="54">
        <f t="shared" si="3"/>
        <v>0</v>
      </c>
    </row>
    <row r="122" spans="5:8" s="20" customFormat="1" x14ac:dyDescent="0.25">
      <c r="E122" s="52"/>
      <c r="G122" s="55">
        <f>SUM(G112:G121)</f>
        <v>6.5780936472802426E-3</v>
      </c>
      <c r="H122" s="20">
        <f>SUM(H112:H121)</f>
        <v>102764200</v>
      </c>
    </row>
    <row r="123" spans="5:8" s="20" customFormat="1" x14ac:dyDescent="0.25">
      <c r="E123" s="52"/>
      <c r="G123" s="53"/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2025-04-05T06:32:46Z</dcterms:created>
  <dcterms:modified xsi:type="dcterms:W3CDTF">2025-04-05T06:32:51Z</dcterms:modified>
</cp:coreProperties>
</file>